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4220" windowHeight="10620" activeTab="0"/>
  </bookViews>
  <sheets>
    <sheet name="Financial Portfolio Model" sheetId="1" r:id="rId1"/>
    <sheet name="Project Planning Model" sheetId="2" r:id="rId2"/>
  </sheets>
  <definedNames/>
  <calcPr fullCalcOnLoad="1"/>
</workbook>
</file>

<file path=xl/comments1.xml><?xml version="1.0" encoding="utf-8"?>
<comments xmlns="http://schemas.openxmlformats.org/spreadsheetml/2006/main">
  <authors>
    <author>RiskAMP</author>
  </authors>
  <commentList>
    <comment ref="C14" authorId="0">
      <text>
        <r>
          <rPr>
            <b/>
            <sz val="8"/>
            <rFont val="Tahoma"/>
            <family val="0"/>
          </rPr>
          <t>Average Return:</t>
        </r>
        <r>
          <rPr>
            <sz val="8"/>
            <rFont val="Tahoma"/>
            <family val="0"/>
          </rPr>
          <t xml:space="preserve">
The average return is calculated by running a Monte Carlo simulation, then taking the average value of cell L26 (gross return) over all iterations.
To see it work, run a new simulation by selecting "Monte Carlo" -&gt; "Run Simulation" from the menu.</t>
        </r>
      </text>
    </comment>
    <comment ref="C15" authorId="0">
      <text>
        <r>
          <rPr>
            <b/>
            <sz val="8"/>
            <rFont val="Tahoma"/>
            <family val="0"/>
          </rPr>
          <t>Average Return:</t>
        </r>
        <r>
          <rPr>
            <sz val="8"/>
            <rFont val="Tahoma"/>
            <family val="0"/>
          </rPr>
          <t xml:space="preserve">
The average percent return is calculated by running a Monte Carlo simulation, then taking the average value of cell M26 (gross percent return) over all iterations.</t>
        </r>
      </text>
    </comment>
    <comment ref="B17" authorId="0">
      <text>
        <r>
          <rPr>
            <b/>
            <sz val="8"/>
            <rFont val="Tahoma"/>
            <family val="0"/>
          </rPr>
          <t>Charting Simuation Results:</t>
        </r>
        <r>
          <rPr>
            <sz val="8"/>
            <rFont val="Tahoma"/>
            <family val="0"/>
          </rPr>
          <t xml:space="preserve">
The chart shows the probability of reaching certain minimum returns.  We use the SimulationInterval function in a table (hidden under the chart) to find the probability, over all iterations of the simulation, of reaching a particular value.
If you run a simulation with 1000 iterations, for example, and the gross return value is greater than $25,000 in 800 of the trials, the chart will show an 80% likelihood of reaching at least $25,000.  
Try changing the simulation parameters (cells C9-C12) and re-running simulations to see the effect.  To run a simulation, select "Monte Carlo" -&gt; "Run Simulation" from the menu.</t>
        </r>
      </text>
    </comment>
    <comment ref="J4" authorId="0">
      <text>
        <r>
          <rPr>
            <b/>
            <sz val="8"/>
            <rFont val="Tahoma"/>
            <family val="0"/>
          </rPr>
          <t>Random Rate of Return:</t>
        </r>
        <r>
          <rPr>
            <sz val="8"/>
            <rFont val="Tahoma"/>
            <family val="0"/>
          </rPr>
          <t xml:space="preserve">
The return in each period is randomly selected, using the parameters described at left.  In each iteration of the simulation, a new random value is selected.</t>
        </r>
      </text>
    </comment>
    <comment ref="H26" authorId="0">
      <text>
        <r>
          <rPr>
            <b/>
            <sz val="8"/>
            <rFont val="Tahoma"/>
            <family val="0"/>
          </rPr>
          <t>Gross Return:</t>
        </r>
        <r>
          <rPr>
            <sz val="8"/>
            <rFont val="Tahoma"/>
            <family val="0"/>
          </rPr>
          <t xml:space="preserve">
The gross return is the total return over four years.  This value is recalculated in each iteration, and is used as the basis for our analysis.</t>
        </r>
      </text>
    </comment>
    <comment ref="L26" authorId="0">
      <text>
        <r>
          <rPr>
            <b/>
            <sz val="8"/>
            <rFont val="Tahoma"/>
            <family val="0"/>
          </rPr>
          <t>Gross Return:</t>
        </r>
        <r>
          <rPr>
            <sz val="8"/>
            <rFont val="Tahoma"/>
            <family val="0"/>
          </rPr>
          <t xml:space="preserve">
The gross return is the total return over four years.  This value is recalculated in each iteration, and is used as the basis for our analysis.</t>
        </r>
      </text>
    </comment>
  </commentList>
</comments>
</file>

<file path=xl/comments2.xml><?xml version="1.0" encoding="utf-8"?>
<comments xmlns="http://schemas.openxmlformats.org/spreadsheetml/2006/main">
  <authors>
    <author>RiskAMP</author>
  </authors>
  <commentList>
    <comment ref="E8" authorId="0">
      <text>
        <r>
          <rPr>
            <b/>
            <sz val="8"/>
            <rFont val="Tahoma"/>
            <family val="0"/>
          </rPr>
          <t>Minimum, Maximum and Most Likely:</t>
        </r>
        <r>
          <rPr>
            <sz val="8"/>
            <rFont val="Tahoma"/>
            <family val="0"/>
          </rPr>
          <t xml:space="preserve">
For each task, we obtain estimates of the completion time.  Minimum and Maximum are also referred to as "Optimistic" and "Pessimistic" estimates.
We use these values to select random values during the probability simulation, using the beta-PERT distribution.
After the simulation is run, we use the generated random values to test the probability of completion by the estimated dates.</t>
        </r>
      </text>
    </comment>
    <comment ref="H8" authorId="0">
      <text>
        <r>
          <rPr>
            <b/>
            <sz val="8"/>
            <rFont val="Tahoma"/>
            <family val="0"/>
          </rPr>
          <t>Sample Value:</t>
        </r>
        <r>
          <rPr>
            <sz val="8"/>
            <rFont val="Tahoma"/>
            <family val="0"/>
          </rPr>
          <t xml:space="preserve">
For each task, we select a random value, based on the given time estimates.  When the probability simulation is run, this value will change for each iteration.</t>
        </r>
      </text>
    </comment>
    <comment ref="H13" authorId="0">
      <text>
        <r>
          <rPr>
            <b/>
            <sz val="8"/>
            <rFont val="Tahoma"/>
            <family val="0"/>
          </rPr>
          <t>Total:</t>
        </r>
        <r>
          <rPr>
            <sz val="8"/>
            <rFont val="Tahoma"/>
            <family val="0"/>
          </rPr>
          <t xml:space="preserve">
The total is the total of our sample (random) values for each group.</t>
        </r>
      </text>
    </comment>
    <comment ref="H29" authorId="0">
      <text>
        <r>
          <rPr>
            <b/>
            <sz val="8"/>
            <rFont val="Tahoma"/>
            <family val="0"/>
          </rPr>
          <t>Maximum Value:</t>
        </r>
        <r>
          <rPr>
            <sz val="8"/>
            <rFont val="Tahoma"/>
            <family val="0"/>
          </rPr>
          <t xml:space="preserve">
Since we want to find the completion time, we take the maximum time over the three groups.  In a simulation, this value will change at each step; it is the basis for our analysis.
</t>
        </r>
      </text>
    </comment>
    <comment ref="O4" authorId="0">
      <text>
        <r>
          <rPr>
            <b/>
            <sz val="8"/>
            <rFont val="Tahoma"/>
            <family val="0"/>
          </rPr>
          <t>Probability:</t>
        </r>
        <r>
          <rPr>
            <sz val="8"/>
            <rFont val="Tahoma"/>
            <family val="0"/>
          </rPr>
          <t xml:space="preserve">
Over the probability simulation, taking new random values at each step, this is the probability that we will finish the task on or before the "most likely" estimate.  It's based on the maximum sample value in cell H29.</t>
        </r>
      </text>
    </comment>
    <comment ref="K7" authorId="0">
      <text>
        <r>
          <rPr>
            <b/>
            <sz val="8"/>
            <rFont val="Tahoma"/>
            <family val="0"/>
          </rPr>
          <t>Probability Chart:</t>
        </r>
        <r>
          <rPr>
            <sz val="8"/>
            <rFont val="Tahoma"/>
            <family val="0"/>
          </rPr>
          <t xml:space="preserve">
The chart shows the likelihood of completion within certain ranges, as well as the aggregate (total) probability of completion by a certain time.
The bars represent completion on the specified date using the SimulationInterval function (under the chart).  The line represents the probability of completion on or before that date.
</t>
        </r>
      </text>
    </comment>
  </commentList>
</comments>
</file>

<file path=xl/sharedStrings.xml><?xml version="1.0" encoding="utf-8"?>
<sst xmlns="http://schemas.openxmlformats.org/spreadsheetml/2006/main" count="67" uniqueCount="46">
  <si>
    <t>Standard deviation</t>
  </si>
  <si>
    <t>Expected return</t>
  </si>
  <si>
    <t>Opening balance</t>
  </si>
  <si>
    <t>Return</t>
  </si>
  <si>
    <t>Rate of return</t>
  </si>
  <si>
    <t>Income (loss)</t>
  </si>
  <si>
    <t>Closing balance</t>
  </si>
  <si>
    <t>Year 1</t>
  </si>
  <si>
    <t>Year 2</t>
  </si>
  <si>
    <t>Year 3</t>
  </si>
  <si>
    <t>Year 4</t>
  </si>
  <si>
    <t>Income to Date</t>
  </si>
  <si>
    <t>Return to Date</t>
  </si>
  <si>
    <t>Starting balance</t>
  </si>
  <si>
    <t>Average return</t>
  </si>
  <si>
    <t>Simulation Parameters</t>
  </si>
  <si>
    <t>Gross return</t>
  </si>
  <si>
    <t>Probability</t>
  </si>
  <si>
    <t>Return Probability</t>
  </si>
  <si>
    <t xml:space="preserve"> This is an example of testing a financial portfolio with a monte</t>
  </si>
  <si>
    <t xml:space="preserve"> carlo simulation.  See the comments in the cells for more</t>
  </si>
  <si>
    <t xml:space="preserve"> information.  To start, run a new simulation by selecting</t>
  </si>
  <si>
    <t xml:space="preserve"> "Monte Carlo" -&gt; "Run Simulation" from the menu.</t>
  </si>
  <si>
    <t>Group 1</t>
  </si>
  <si>
    <t>Task A</t>
  </si>
  <si>
    <t>Task B</t>
  </si>
  <si>
    <t>Task C</t>
  </si>
  <si>
    <t>Group 2</t>
  </si>
  <si>
    <t>Group 3</t>
  </si>
  <si>
    <t>Tasks</t>
  </si>
  <si>
    <t>Minimum</t>
  </si>
  <si>
    <t>Most Likely</t>
  </si>
  <si>
    <t>Maximum</t>
  </si>
  <si>
    <t>Completion Estimates (weeks)</t>
  </si>
  <si>
    <t>Total</t>
  </si>
  <si>
    <t>Sample</t>
  </si>
  <si>
    <t>Average</t>
  </si>
  <si>
    <t>Completion</t>
  </si>
  <si>
    <t>Probability of completion within 10%</t>
  </si>
  <si>
    <t xml:space="preserve">Probability of completion by "Most Likely" </t>
  </si>
  <si>
    <t>Aggregate</t>
  </si>
  <si>
    <t xml:space="preserve"> This is an example of a project planning spreadsheet using a monte carlo</t>
  </si>
  <si>
    <t xml:space="preserve"> simulation to find likelihood of completion within time estimates.  To start,</t>
  </si>
  <si>
    <t xml:space="preserve"> run a new Monte Carlo simulation using the "Monte Carlo" menu.</t>
  </si>
  <si>
    <t>Simulation Results</t>
  </si>
  <si>
    <t>Chart of completion probability</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</si>
</sst>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
    <numFmt numFmtId="166" formatCode="0.0000"/>
    <numFmt numFmtId="167" formatCode="0.000"/>
    <numFmt numFmtId="168" formatCode="0.0"/>
  </numFmts>
  <fonts count="7">
    <font>
      <sz val="10"/>
      <name val="Arial"/>
      <family val="0"/>
    </font>
    <font>
      <b/>
      <sz val="10"/>
      <name val="Arial"/>
      <family val="2"/>
    </font>
    <font>
      <sz val="8"/>
      <name val="Arial"/>
      <family val="0"/>
    </font>
    <font>
      <sz val="8"/>
      <name val="Tahoma"/>
      <family val="0"/>
    </font>
    <font>
      <b/>
      <sz val="8"/>
      <name val="Tahoma"/>
      <family val="0"/>
    </font>
    <font>
      <b/>
      <sz val="9"/>
      <name val="Arial"/>
      <family val="2"/>
    </font>
    <font>
      <b/>
      <sz val="8"/>
      <name val="Arial"/>
      <family val="2"/>
    </font>
  </fonts>
  <fills count="3">
    <fill>
      <patternFill/>
    </fill>
    <fill>
      <patternFill patternType="gray125"/>
    </fill>
    <fill>
      <patternFill patternType="solid">
        <fgColor indexed="43"/>
        <bgColor indexed="64"/>
      </patternFill>
    </fill>
  </fills>
  <borders count="9">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6">
    <xf numFmtId="0" fontId="0" fillId="0" borderId="0" xfId="0" applyAlignment="1">
      <alignment/>
    </xf>
    <xf numFmtId="10" fontId="0" fillId="0" borderId="0" xfId="0" applyNumberFormat="1" applyAlignment="1">
      <alignment/>
    </xf>
    <xf numFmtId="9" fontId="0" fillId="0" borderId="0" xfId="19" applyAlignment="1">
      <alignment/>
    </xf>
    <xf numFmtId="10" fontId="0" fillId="0" borderId="0" xfId="19" applyNumberFormat="1" applyAlignment="1">
      <alignment/>
    </xf>
    <xf numFmtId="43" fontId="0" fillId="0" borderId="0" xfId="15" applyAlignment="1">
      <alignment/>
    </xf>
    <xf numFmtId="43" fontId="0" fillId="0" borderId="0" xfId="0" applyNumberFormat="1" applyAlignment="1">
      <alignment/>
    </xf>
    <xf numFmtId="0" fontId="0" fillId="0" borderId="0" xfId="0" applyAlignment="1">
      <alignment horizontal="center"/>
    </xf>
    <xf numFmtId="0" fontId="0" fillId="0" borderId="1" xfId="0" applyBorder="1" applyAlignment="1">
      <alignment/>
    </xf>
    <xf numFmtId="43" fontId="0" fillId="0" borderId="1" xfId="15" applyBorder="1" applyAlignment="1">
      <alignment/>
    </xf>
    <xf numFmtId="0" fontId="0" fillId="0" borderId="1" xfId="0" applyBorder="1" applyAlignment="1">
      <alignment horizontal="center"/>
    </xf>
    <xf numFmtId="0" fontId="1" fillId="0" borderId="0" xfId="0" applyFont="1" applyAlignment="1">
      <alignment/>
    </xf>
    <xf numFmtId="10" fontId="1" fillId="0" borderId="0" xfId="0" applyNumberFormat="1" applyFont="1" applyAlignment="1">
      <alignment/>
    </xf>
    <xf numFmtId="2" fontId="0" fillId="0" borderId="0" xfId="0" applyNumberFormat="1" applyAlignment="1">
      <alignment/>
    </xf>
    <xf numFmtId="2" fontId="0" fillId="0" borderId="0" xfId="0" applyNumberFormat="1" applyAlignment="1">
      <alignment horizontal="center"/>
    </xf>
    <xf numFmtId="44" fontId="0" fillId="0" borderId="0" xfId="17" applyAlignment="1">
      <alignment/>
    </xf>
    <xf numFmtId="44" fontId="1" fillId="0" borderId="0" xfId="17" applyFont="1" applyAlignment="1">
      <alignment/>
    </xf>
    <xf numFmtId="43" fontId="0" fillId="0" borderId="0" xfId="15" applyFont="1" applyAlignment="1">
      <alignment horizontal="center"/>
    </xf>
    <xf numFmtId="2" fontId="0" fillId="0" borderId="0" xfId="0" applyNumberFormat="1" applyAlignment="1">
      <alignment horizontal="right"/>
    </xf>
    <xf numFmtId="0" fontId="0" fillId="0" borderId="0" xfId="0" applyBorder="1" applyAlignment="1">
      <alignment/>
    </xf>
    <xf numFmtId="43" fontId="0" fillId="0" borderId="0" xfId="15" applyBorder="1" applyAlignment="1">
      <alignment/>
    </xf>
    <xf numFmtId="10" fontId="0" fillId="0" borderId="0" xfId="19" applyNumberFormat="1" applyBorder="1" applyAlignment="1">
      <alignment/>
    </xf>
    <xf numFmtId="0" fontId="0" fillId="2" borderId="2" xfId="0" applyFill="1" applyBorder="1" applyAlignment="1">
      <alignment/>
    </xf>
    <xf numFmtId="0" fontId="0" fillId="2" borderId="3" xfId="0" applyFill="1" applyBorder="1" applyAlignment="1">
      <alignment/>
    </xf>
    <xf numFmtId="0" fontId="0" fillId="2" borderId="4" xfId="0" applyFill="1" applyBorder="1" applyAlignment="1">
      <alignment/>
    </xf>
    <xf numFmtId="0" fontId="0" fillId="2" borderId="5" xfId="0" applyFill="1" applyBorder="1" applyAlignment="1">
      <alignment/>
    </xf>
    <xf numFmtId="0" fontId="0" fillId="2" borderId="0" xfId="0" applyFill="1" applyBorder="1" applyAlignment="1">
      <alignment/>
    </xf>
    <xf numFmtId="0" fontId="0" fillId="2" borderId="6" xfId="0" applyFill="1" applyBorder="1" applyAlignment="1">
      <alignment/>
    </xf>
    <xf numFmtId="0" fontId="0" fillId="2" borderId="7" xfId="0" applyFill="1" applyBorder="1" applyAlignment="1">
      <alignment/>
    </xf>
    <xf numFmtId="0" fontId="0" fillId="2" borderId="1" xfId="0" applyFill="1" applyBorder="1" applyAlignment="1">
      <alignment/>
    </xf>
    <xf numFmtId="0" fontId="0" fillId="2" borderId="8" xfId="0" applyFill="1" applyBorder="1" applyAlignment="1">
      <alignment/>
    </xf>
    <xf numFmtId="168" fontId="0" fillId="0" borderId="0" xfId="0" applyNumberFormat="1" applyAlignment="1">
      <alignment/>
    </xf>
    <xf numFmtId="2" fontId="0" fillId="0" borderId="1" xfId="0" applyNumberFormat="1" applyBorder="1" applyAlignment="1">
      <alignment/>
    </xf>
    <xf numFmtId="1" fontId="1" fillId="0" borderId="0" xfId="0" applyNumberFormat="1" applyFont="1" applyAlignment="1">
      <alignment/>
    </xf>
    <xf numFmtId="2" fontId="1" fillId="0" borderId="0" xfId="0" applyNumberFormat="1" applyFont="1" applyAlignment="1">
      <alignment/>
    </xf>
    <xf numFmtId="0" fontId="1" fillId="0" borderId="0" xfId="0" applyFont="1" applyFill="1" applyAlignment="1">
      <alignment/>
    </xf>
    <xf numFmtId="10" fontId="1" fillId="0" borderId="0" xfId="19" applyNumberFormat="1" applyFont="1" applyFill="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Probability of Specific Minimum Returns</a:t>
            </a:r>
          </a:p>
        </c:rich>
      </c:tx>
      <c:layout/>
      <c:spPr>
        <a:noFill/>
        <a:ln>
          <a:noFill/>
        </a:ln>
      </c:spPr>
    </c:title>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'Financial Portfolio Model'!$B$19:$B$35</c:f>
              <c:numCache/>
            </c:numRef>
          </c:cat>
          <c:val>
            <c:numRef>
              <c:f>'Financial Portfolio Model'!$C$19:$C$35</c:f>
              <c:numCache/>
            </c:numRef>
          </c:val>
        </c:ser>
        <c:axId val="1117876"/>
        <c:axId val="10060885"/>
      </c:barChart>
      <c:catAx>
        <c:axId val="1117876"/>
        <c:scaling>
          <c:orientation val="minMax"/>
        </c:scaling>
        <c:axPos val="l"/>
        <c:delete val="0"/>
        <c:numFmt formatCode="_(&quot;$&quot;* #,##0_);_(&quot;$&quot;* \(#,##0\);_(&quot;$&quot;* &quot;-&quot;_);_(@_)" sourceLinked="0"/>
        <c:majorTickMark val="out"/>
        <c:minorTickMark val="none"/>
        <c:tickLblPos val="nextTo"/>
        <c:crossAx val="10060885"/>
        <c:crosses val="autoZero"/>
        <c:auto val="1"/>
        <c:lblOffset val="100"/>
        <c:noMultiLvlLbl val="0"/>
      </c:catAx>
      <c:valAx>
        <c:axId val="10060885"/>
        <c:scaling>
          <c:orientation val="minMax"/>
          <c:max val="1"/>
        </c:scaling>
        <c:axPos val="b"/>
        <c:majorGridlines/>
        <c:delete val="0"/>
        <c:numFmt formatCode="General" sourceLinked="1"/>
        <c:majorTickMark val="out"/>
        <c:minorTickMark val="none"/>
        <c:tickLblPos val="nextTo"/>
        <c:crossAx val="1117876"/>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Probability of Completion within Specified Time</a:t>
            </a:r>
          </a:p>
        </c:rich>
      </c:tx>
      <c:layout/>
      <c:spPr>
        <a:noFill/>
        <a:ln>
          <a:noFill/>
        </a:ln>
      </c:spPr>
    </c:title>
    <c:plotArea>
      <c:layout/>
      <c:barChart>
        <c:barDir val="col"/>
        <c:grouping val="clustered"/>
        <c:varyColors val="0"/>
        <c:ser>
          <c:idx val="1"/>
          <c:order val="0"/>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cat>
            <c:numRef>
              <c:f>'Project Planning Model'!$K$9:$K$27</c:f>
              <c:numCache/>
            </c:numRef>
          </c:cat>
          <c:val>
            <c:numRef>
              <c:f>'Project Planning Model'!$L$9:$L$27</c:f>
              <c:numCache/>
            </c:numRef>
          </c:val>
        </c:ser>
        <c:axId val="23439102"/>
        <c:axId val="9625327"/>
      </c:barChart>
      <c:lineChart>
        <c:grouping val="standard"/>
        <c:varyColors val="0"/>
        <c:ser>
          <c:idx val="0"/>
          <c:order val="1"/>
          <c:extLst>
            <c:ext xmlns:c14="http://schemas.microsoft.com/office/drawing/2007/8/2/chart" uri="{6F2FDCE9-48DA-4B69-8628-5D25D57E5C99}">
              <c14:invertSolidFillFmt>
                <c14:spPr>
                  <a:solidFill>
                    <a:srgbClr val="000000"/>
                  </a:solidFill>
                </c14:spPr>
              </c14:invertSolidFillFmt>
            </c:ext>
          </c:extLst>
          <c:marker>
            <c:symbol val="none"/>
          </c:marker>
          <c:val>
            <c:numRef>
              <c:f>'Project Planning Model'!$M$9:$M$27</c:f>
              <c:numCache/>
            </c:numRef>
          </c:val>
          <c:smooth val="0"/>
        </c:ser>
        <c:axId val="19519080"/>
        <c:axId val="41453993"/>
      </c:lineChart>
      <c:catAx>
        <c:axId val="23439102"/>
        <c:scaling>
          <c:orientation val="minMax"/>
        </c:scaling>
        <c:axPos val="b"/>
        <c:delete val="0"/>
        <c:numFmt formatCode="0" sourceLinked="0"/>
        <c:majorTickMark val="in"/>
        <c:minorTickMark val="none"/>
        <c:tickLblPos val="nextTo"/>
        <c:txPr>
          <a:bodyPr/>
          <a:lstStyle/>
          <a:p>
            <a:pPr>
              <a:defRPr lang="en-US" cap="none" sz="800" b="0" i="0" u="none" baseline="0">
                <a:latin typeface="Arial"/>
                <a:ea typeface="Arial"/>
                <a:cs typeface="Arial"/>
              </a:defRPr>
            </a:pPr>
          </a:p>
        </c:txPr>
        <c:crossAx val="9625327"/>
        <c:crosses val="autoZero"/>
        <c:auto val="0"/>
        <c:lblOffset val="100"/>
        <c:tickLblSkip val="2"/>
        <c:noMultiLvlLbl val="0"/>
      </c:catAx>
      <c:valAx>
        <c:axId val="9625327"/>
        <c:scaling>
          <c:orientation val="minMax"/>
        </c:scaling>
        <c:axPos val="l"/>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23439102"/>
        <c:crossesAt val="1"/>
        <c:crossBetween val="between"/>
        <c:dispUnits/>
      </c:valAx>
      <c:catAx>
        <c:axId val="19519080"/>
        <c:scaling>
          <c:orientation val="minMax"/>
        </c:scaling>
        <c:axPos val="b"/>
        <c:delete val="1"/>
        <c:majorTickMark val="in"/>
        <c:minorTickMark val="none"/>
        <c:tickLblPos val="nextTo"/>
        <c:crossAx val="41453993"/>
        <c:crosses val="autoZero"/>
        <c:auto val="0"/>
        <c:lblOffset val="100"/>
        <c:tickLblSkip val="1"/>
        <c:noMultiLvlLbl val="0"/>
      </c:catAx>
      <c:valAx>
        <c:axId val="41453993"/>
        <c:scaling>
          <c:orientation val="minMax"/>
          <c:max val="1"/>
        </c:scaling>
        <c:axPos val="l"/>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19519080"/>
        <c:crosses val="max"/>
        <c:crossBetween val="between"/>
        <c:dispUnits/>
      </c:valAx>
      <c:spPr>
        <a:gradFill rotWithShape="1">
          <a:gsLst>
            <a:gs pos="0">
              <a:srgbClr val="C0C0C0"/>
            </a:gs>
            <a:gs pos="100000">
              <a:srgbClr val="FFFFFF"/>
            </a:gs>
          </a:gsLst>
          <a:lin ang="0" scaled="1"/>
        </a:gra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17</xdr:row>
      <xdr:rowOff>0</xdr:rowOff>
    </xdr:from>
    <xdr:to>
      <xdr:col>5</xdr:col>
      <xdr:colOff>0</xdr:colOff>
      <xdr:row>37</xdr:row>
      <xdr:rowOff>38100</xdr:rowOff>
    </xdr:to>
    <xdr:graphicFrame>
      <xdr:nvGraphicFramePr>
        <xdr:cNvPr id="1" name="Chart 4"/>
        <xdr:cNvGraphicFramePr/>
      </xdr:nvGraphicFramePr>
      <xdr:xfrm>
        <a:off x="209550" y="2752725"/>
        <a:ext cx="3600450" cy="32766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7</xdr:row>
      <xdr:rowOff>0</xdr:rowOff>
    </xdr:from>
    <xdr:to>
      <xdr:col>16</xdr:col>
      <xdr:colOff>0</xdr:colOff>
      <xdr:row>27</xdr:row>
      <xdr:rowOff>47625</xdr:rowOff>
    </xdr:to>
    <xdr:graphicFrame>
      <xdr:nvGraphicFramePr>
        <xdr:cNvPr id="1" name="Chart 3"/>
        <xdr:cNvGraphicFramePr/>
      </xdr:nvGraphicFramePr>
      <xdr:xfrm>
        <a:off x="5095875" y="1133475"/>
        <a:ext cx="3857625" cy="32861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2:M38"/>
  <sheetViews>
    <sheetView tabSelected="1" workbookViewId="0" topLeftCell="A1">
      <selection activeCell="H29" sqref="H29"/>
    </sheetView>
  </sheetViews>
  <sheetFormatPr defaultColWidth="9.140625" defaultRowHeight="12.75"/>
  <cols>
    <col min="1" max="1" width="3.140625" style="0" customWidth="1"/>
    <col min="2" max="2" width="17.140625" style="0" customWidth="1"/>
    <col min="3" max="3" width="12.28125" style="0" bestFit="1" customWidth="1"/>
    <col min="4" max="5" width="12.28125" style="0" customWidth="1"/>
    <col min="6" max="6" width="3.7109375" style="0" customWidth="1"/>
    <col min="7" max="7" width="4.421875" style="0" customWidth="1"/>
    <col min="8" max="8" width="17.421875" style="0" customWidth="1"/>
    <col min="9" max="9" width="12.140625" style="4" customWidth="1"/>
    <col min="11" max="11" width="3.28125" style="0" customWidth="1"/>
    <col min="12" max="12" width="13.7109375" style="0" customWidth="1"/>
    <col min="13" max="13" width="13.28125" style="0" customWidth="1"/>
  </cols>
  <sheetData>
    <row r="1" ht="12.75"/>
    <row r="2" spans="2:13" ht="12.75">
      <c r="B2" s="21" t="s">
        <v>19</v>
      </c>
      <c r="C2" s="22"/>
      <c r="D2" s="22"/>
      <c r="E2" s="23"/>
      <c r="G2" s="7" t="s">
        <v>7</v>
      </c>
      <c r="H2" s="7"/>
      <c r="I2" s="8"/>
      <c r="J2" s="7"/>
      <c r="L2" s="9" t="s">
        <v>11</v>
      </c>
      <c r="M2" s="9" t="s">
        <v>12</v>
      </c>
    </row>
    <row r="3" spans="2:9" ht="12.75">
      <c r="B3" s="24" t="s">
        <v>20</v>
      </c>
      <c r="C3" s="25"/>
      <c r="D3" s="25"/>
      <c r="E3" s="26"/>
      <c r="H3" t="s">
        <v>2</v>
      </c>
      <c r="I3" s="4">
        <f>C12</f>
        <v>100000</v>
      </c>
    </row>
    <row r="4" spans="2:10" ht="12.75">
      <c r="B4" s="24" t="s">
        <v>21</v>
      </c>
      <c r="C4" s="25"/>
      <c r="D4" s="25"/>
      <c r="E4" s="26"/>
      <c r="H4" t="s">
        <v>4</v>
      </c>
      <c r="J4" s="3">
        <f>_XLL.NORMALVALUE($C$9,$C$10)</f>
        <v>0.07552002858138897</v>
      </c>
    </row>
    <row r="5" spans="2:9" ht="12.75">
      <c r="B5" s="27" t="s">
        <v>22</v>
      </c>
      <c r="C5" s="28"/>
      <c r="D5" s="28"/>
      <c r="E5" s="29"/>
      <c r="H5" t="s">
        <v>5</v>
      </c>
      <c r="I5" s="8">
        <f>I3*J4</f>
        <v>7552.002858138897</v>
      </c>
    </row>
    <row r="6" spans="8:13" ht="12.75">
      <c r="H6" t="s">
        <v>6</v>
      </c>
      <c r="I6" s="4">
        <f>I3+I5</f>
        <v>107552.00285813889</v>
      </c>
      <c r="L6" s="5">
        <f>I6-$C$12</f>
        <v>7552.002858138891</v>
      </c>
      <c r="M6" s="3">
        <f>L6/$C$12</f>
        <v>0.07552002858138891</v>
      </c>
    </row>
    <row r="7" spans="2:5" ht="12.75">
      <c r="B7" s="7" t="s">
        <v>15</v>
      </c>
      <c r="C7" s="7"/>
      <c r="D7" s="18"/>
      <c r="E7" s="18"/>
    </row>
    <row r="8" spans="7:10" ht="12.75">
      <c r="G8" s="7" t="s">
        <v>8</v>
      </c>
      <c r="H8" s="7"/>
      <c r="I8" s="8"/>
      <c r="J8" s="7"/>
    </row>
    <row r="9" spans="2:9" ht="12.75">
      <c r="B9" t="s">
        <v>1</v>
      </c>
      <c r="C9" s="1">
        <v>0.0793</v>
      </c>
      <c r="D9" s="1"/>
      <c r="E9" s="1"/>
      <c r="H9" t="s">
        <v>2</v>
      </c>
      <c r="I9" s="4">
        <f>I6</f>
        <v>107552.00285813889</v>
      </c>
    </row>
    <row r="10" spans="2:10" ht="12.75">
      <c r="B10" t="s">
        <v>0</v>
      </c>
      <c r="C10" s="1">
        <v>0.054</v>
      </c>
      <c r="D10" s="1"/>
      <c r="E10" s="1"/>
      <c r="H10" t="s">
        <v>4</v>
      </c>
      <c r="J10" s="3">
        <f>_XLL.NORMALVALUE($C$9,$C$10)</f>
        <v>0.12236789611931942</v>
      </c>
    </row>
    <row r="11" spans="8:9" ht="12.75">
      <c r="H11" t="s">
        <v>5</v>
      </c>
      <c r="I11" s="8">
        <f>I9*J10</f>
        <v>13160.912313169485</v>
      </c>
    </row>
    <row r="12" spans="2:13" ht="12.75">
      <c r="B12" t="s">
        <v>13</v>
      </c>
      <c r="C12" s="14">
        <v>100000</v>
      </c>
      <c r="D12" s="14"/>
      <c r="E12" s="14"/>
      <c r="H12" t="s">
        <v>6</v>
      </c>
      <c r="I12" s="4">
        <f>I9+I11</f>
        <v>120712.91517130837</v>
      </c>
      <c r="L12" s="5">
        <f>I12-$C$12</f>
        <v>20712.91517130837</v>
      </c>
      <c r="M12" s="3">
        <f>L12/$C$12</f>
        <v>0.20712915171308371</v>
      </c>
    </row>
    <row r="13" ht="12.75"/>
    <row r="14" spans="2:10" ht="12.75">
      <c r="B14" s="10" t="s">
        <v>14</v>
      </c>
      <c r="C14" s="15">
        <f>_XLL.SIMULATIONMEAN(L26)</f>
        <v>35463.46579139081</v>
      </c>
      <c r="D14" s="15"/>
      <c r="E14" s="15"/>
      <c r="G14" s="7" t="s">
        <v>9</v>
      </c>
      <c r="H14" s="7"/>
      <c r="I14" s="8"/>
      <c r="J14" s="7"/>
    </row>
    <row r="15" spans="2:9" ht="12.75">
      <c r="B15" s="10"/>
      <c r="C15" s="11">
        <f>_XLL.SIMULATIONMEAN(M26)</f>
        <v>0.3546346579139088</v>
      </c>
      <c r="D15" s="11"/>
      <c r="E15" s="11"/>
      <c r="H15" t="s">
        <v>2</v>
      </c>
      <c r="I15" s="4">
        <f>I12</f>
        <v>120712.91517130837</v>
      </c>
    </row>
    <row r="16" spans="8:10" ht="12.75">
      <c r="H16" t="s">
        <v>4</v>
      </c>
      <c r="J16" s="3">
        <f>_XLL.NORMALVALUE($C$9,$C$10)</f>
        <v>0.05977421367822269</v>
      </c>
    </row>
    <row r="17" spans="2:9" ht="12.75">
      <c r="B17" t="s">
        <v>18</v>
      </c>
      <c r="H17" t="s">
        <v>5</v>
      </c>
      <c r="I17" s="8">
        <f>I15*J16</f>
        <v>7215.519585170957</v>
      </c>
    </row>
    <row r="18" spans="2:13" ht="12.75">
      <c r="B18" s="16" t="s">
        <v>3</v>
      </c>
      <c r="C18" s="13" t="s">
        <v>17</v>
      </c>
      <c r="H18" t="s">
        <v>6</v>
      </c>
      <c r="I18" s="4">
        <f>I15+I17</f>
        <v>127928.43475647933</v>
      </c>
      <c r="L18" s="5">
        <f>I18-$C$12</f>
        <v>27928.434756479328</v>
      </c>
      <c r="M18" s="3">
        <f>L18/$C$12</f>
        <v>0.27928434756479326</v>
      </c>
    </row>
    <row r="19" spans="2:3" ht="12.75">
      <c r="B19" s="4">
        <v>10000</v>
      </c>
      <c r="C19" s="3">
        <f>_XLL.SIMULATIONINTERVAL($L$26,B19,)</f>
        <v>0.972</v>
      </c>
    </row>
    <row r="20" spans="2:10" ht="12.75">
      <c r="B20" s="4">
        <f>B19+2500</f>
        <v>12500</v>
      </c>
      <c r="C20" s="3">
        <f>_XLL.SIMULATIONINTERVAL($L$26,B20,)</f>
        <v>0.961</v>
      </c>
      <c r="D20" s="17"/>
      <c r="E20" s="17"/>
      <c r="G20" s="7" t="s">
        <v>10</v>
      </c>
      <c r="H20" s="7"/>
      <c r="I20" s="8"/>
      <c r="J20" s="7"/>
    </row>
    <row r="21" spans="2:9" ht="12.75">
      <c r="B21" s="4">
        <f>B20+2500</f>
        <v>15000</v>
      </c>
      <c r="C21" s="3">
        <f>_XLL.SIMULATIONINTERVAL($L$26,B21,)</f>
        <v>0.94</v>
      </c>
      <c r="D21" s="3"/>
      <c r="E21" s="3"/>
      <c r="H21" t="s">
        <v>2</v>
      </c>
      <c r="I21" s="4">
        <f>I18</f>
        <v>127928.43475647933</v>
      </c>
    </row>
    <row r="22" spans="2:10" ht="12.75">
      <c r="B22" s="4">
        <f>B21+2500</f>
        <v>17500</v>
      </c>
      <c r="C22" s="3">
        <f>_XLL.SIMULATIONINTERVAL($L$26,B22,)</f>
        <v>0.908</v>
      </c>
      <c r="D22" s="3"/>
      <c r="E22" s="3"/>
      <c r="H22" t="s">
        <v>4</v>
      </c>
      <c r="J22" s="3">
        <f>_XLL.NORMALVALUE($C$9,$C$10)</f>
        <v>0.050518005079755526</v>
      </c>
    </row>
    <row r="23" spans="2:9" ht="12.75">
      <c r="B23" s="4">
        <f>B22+2500</f>
        <v>20000</v>
      </c>
      <c r="C23" s="3">
        <f>_XLL.SIMULATIONINTERVAL($L$26,B23,)</f>
        <v>0.876</v>
      </c>
      <c r="D23" s="3"/>
      <c r="E23" s="3"/>
      <c r="H23" t="s">
        <v>5</v>
      </c>
      <c r="I23" s="8">
        <f>I21*J22</f>
        <v>6462.689316872996</v>
      </c>
    </row>
    <row r="24" spans="2:13" ht="12.75">
      <c r="B24" s="4">
        <f>B23+2500</f>
        <v>22500</v>
      </c>
      <c r="C24" s="3">
        <f>_XLL.SIMULATIONINTERVAL($L$26,B24,)</f>
        <v>0.836</v>
      </c>
      <c r="D24" s="3"/>
      <c r="E24" s="3"/>
      <c r="H24" t="s">
        <v>6</v>
      </c>
      <c r="I24" s="4">
        <f>I21+I23</f>
        <v>134391.12407335232</v>
      </c>
      <c r="L24" s="5">
        <f>I24-$C$12</f>
        <v>34391.124073352315</v>
      </c>
      <c r="M24" s="3">
        <f>L24/$C$12</f>
        <v>0.34391124073352314</v>
      </c>
    </row>
    <row r="25" spans="2:5" ht="12.75">
      <c r="B25" s="4">
        <f>B24+2500</f>
        <v>25000</v>
      </c>
      <c r="C25" s="3">
        <f>_XLL.SIMULATIONINTERVAL($L$26,B25,)</f>
        <v>0.785</v>
      </c>
      <c r="D25" s="3"/>
      <c r="E25" s="3"/>
    </row>
    <row r="26" spans="2:13" ht="12.75">
      <c r="B26" s="4">
        <f>B25+2500</f>
        <v>27500</v>
      </c>
      <c r="C26" s="3">
        <f>_XLL.SIMULATIONINTERVAL($L$26,B26,)</f>
        <v>0.71</v>
      </c>
      <c r="D26" s="3"/>
      <c r="E26" s="3"/>
      <c r="G26" s="18"/>
      <c r="H26" s="18" t="s">
        <v>16</v>
      </c>
      <c r="I26" s="19"/>
      <c r="J26" s="18"/>
      <c r="K26" s="18"/>
      <c r="L26" s="19">
        <f>L24</f>
        <v>34391.124073352315</v>
      </c>
      <c r="M26" s="20">
        <f>M24</f>
        <v>0.34391124073352314</v>
      </c>
    </row>
    <row r="27" spans="2:5" ht="12.75">
      <c r="B27" s="4">
        <f>B26+2500</f>
        <v>30000</v>
      </c>
      <c r="C27" s="3">
        <f>_XLL.SIMULATIONINTERVAL($L$26,B27,)</f>
        <v>0.646</v>
      </c>
      <c r="D27" s="3"/>
      <c r="E27" s="3"/>
    </row>
    <row r="28" spans="2:10" ht="12.75">
      <c r="B28" s="4">
        <f>B27+2500</f>
        <v>32500</v>
      </c>
      <c r="C28" s="3">
        <f>_XLL.SIMULATIONINTERVAL($L$26,B28,)</f>
        <v>0.569</v>
      </c>
      <c r="D28" s="3"/>
      <c r="E28" s="3"/>
      <c r="J28" s="3"/>
    </row>
    <row r="29" spans="2:5" ht="12.75">
      <c r="B29" s="4">
        <f>B28+2500</f>
        <v>35000</v>
      </c>
      <c r="C29" s="3">
        <f>_XLL.SIMULATIONINTERVAL($L$26,B29,)</f>
        <v>0.484</v>
      </c>
      <c r="D29" s="3"/>
      <c r="E29" s="3"/>
    </row>
    <row r="30" spans="2:13" ht="12.75">
      <c r="B30" s="4">
        <f>B29+2500</f>
        <v>37500</v>
      </c>
      <c r="C30" s="3">
        <f>_XLL.SIMULATIONINTERVAL($L$26,B30,)</f>
        <v>0.414</v>
      </c>
      <c r="D30" s="3"/>
      <c r="E30" s="3"/>
      <c r="L30" s="5"/>
      <c r="M30" s="3"/>
    </row>
    <row r="31" spans="2:5" ht="12.75">
      <c r="B31" s="4">
        <f>B30+2500</f>
        <v>40000</v>
      </c>
      <c r="C31" s="3">
        <f>_XLL.SIMULATIONINTERVAL($L$26,B31,)</f>
        <v>0.356</v>
      </c>
      <c r="D31" s="3"/>
      <c r="E31" s="3"/>
    </row>
    <row r="32" spans="2:5" ht="12.75">
      <c r="B32" s="4">
        <f>B31+2500</f>
        <v>42500</v>
      </c>
      <c r="C32" s="3">
        <f>_XLL.SIMULATIONINTERVAL($L$26,B32,)</f>
        <v>0.296</v>
      </c>
      <c r="D32" s="3"/>
      <c r="E32" s="3"/>
    </row>
    <row r="33" spans="2:5" ht="12.75">
      <c r="B33" s="4">
        <f>B32+2500</f>
        <v>45000</v>
      </c>
      <c r="C33" s="3">
        <f>_XLL.SIMULATIONINTERVAL($L$26,B33,)</f>
        <v>0.243</v>
      </c>
      <c r="D33" s="3"/>
      <c r="E33" s="3"/>
    </row>
    <row r="34" spans="2:5" ht="12.75">
      <c r="B34" s="4">
        <f>B33+2500</f>
        <v>47500</v>
      </c>
      <c r="C34" s="3">
        <f>_XLL.SIMULATIONINTERVAL($L$26,B34,)</f>
        <v>0.191</v>
      </c>
      <c r="D34" s="3"/>
      <c r="E34" s="3"/>
    </row>
    <row r="35" spans="2:5" ht="12.75">
      <c r="B35" s="4">
        <f>B34+2500</f>
        <v>50000</v>
      </c>
      <c r="C35" s="3">
        <f>_XLL.SIMULATIONINTERVAL($L$26,B35,)</f>
        <v>0.142</v>
      </c>
      <c r="D35" s="3"/>
      <c r="E35" s="3"/>
    </row>
    <row r="36" spans="4:5" ht="12.75">
      <c r="D36" s="3"/>
      <c r="E36" s="3"/>
    </row>
    <row r="37" spans="4:5" ht="12.75">
      <c r="D37" s="3"/>
      <c r="E37" s="3"/>
    </row>
    <row r="38" spans="2:5" ht="12.75">
      <c r="B38" s="4"/>
      <c r="C38" s="3"/>
      <c r="D38" s="3"/>
      <c r="E38" s="3"/>
    </row>
  </sheetData>
  <printOptions/>
  <pageMargins left="0.75" right="0.75" top="1" bottom="1" header="0.5" footer="0.5"/>
  <pageSetup horizontalDpi="600" verticalDpi="600" orientation="portrait" r:id="rId4"/>
  <drawing r:id="rId3"/>
  <legacyDrawing r:id="rId2"/>
</worksheet>
</file>

<file path=xl/worksheets/sheet2.xml><?xml version="1.0" encoding="utf-8"?>
<worksheet xmlns="http://schemas.openxmlformats.org/spreadsheetml/2006/main" xmlns:r="http://schemas.openxmlformats.org/officeDocument/2006/relationships">
  <dimension ref="B2:O32"/>
  <sheetViews>
    <sheetView workbookViewId="0" topLeftCell="A1">
      <selection activeCell="C31" sqref="C31"/>
    </sheetView>
  </sheetViews>
  <sheetFormatPr defaultColWidth="9.140625" defaultRowHeight="12.75"/>
  <cols>
    <col min="1" max="1" width="3.8515625" style="0" customWidth="1"/>
    <col min="2" max="2" width="3.00390625" style="0" customWidth="1"/>
    <col min="4" max="4" width="11.57421875" style="0" customWidth="1"/>
    <col min="5" max="5" width="12.28125" style="0" customWidth="1"/>
    <col min="6" max="6" width="10.28125" style="0" customWidth="1"/>
    <col min="7" max="7" width="4.140625" style="0" customWidth="1"/>
    <col min="10" max="10" width="3.8515625" style="0" customWidth="1"/>
    <col min="12" max="12" width="10.7109375" style="0" customWidth="1"/>
    <col min="14" max="14" width="10.57421875" style="0" customWidth="1"/>
  </cols>
  <sheetData>
    <row r="2" spans="2:15" ht="12.75">
      <c r="B2" s="21" t="s">
        <v>41</v>
      </c>
      <c r="C2" s="22"/>
      <c r="D2" s="22"/>
      <c r="E2" s="22"/>
      <c r="F2" s="22"/>
      <c r="G2" s="22"/>
      <c r="H2" s="22"/>
      <c r="I2" s="23"/>
      <c r="K2" s="7" t="s">
        <v>44</v>
      </c>
      <c r="L2" s="7"/>
      <c r="M2" s="7"/>
      <c r="N2" s="7"/>
      <c r="O2" s="7"/>
    </row>
    <row r="3" spans="2:9" ht="12.75">
      <c r="B3" s="24" t="s">
        <v>42</v>
      </c>
      <c r="C3" s="25"/>
      <c r="D3" s="25"/>
      <c r="E3" s="25"/>
      <c r="F3" s="25"/>
      <c r="G3" s="25"/>
      <c r="H3" s="25"/>
      <c r="I3" s="26"/>
    </row>
    <row r="4" spans="2:15" ht="12.75">
      <c r="B4" s="27" t="s">
        <v>43</v>
      </c>
      <c r="C4" s="28"/>
      <c r="D4" s="28"/>
      <c r="E4" s="28"/>
      <c r="F4" s="28"/>
      <c r="G4" s="28"/>
      <c r="H4" s="28"/>
      <c r="I4" s="29"/>
      <c r="K4" s="34" t="s">
        <v>39</v>
      </c>
      <c r="L4" s="34"/>
      <c r="M4" s="34"/>
      <c r="N4" s="34"/>
      <c r="O4" s="35">
        <f>_XLL.SIMULATIONINTERVAL(H29,,E29)</f>
        <v>0.244</v>
      </c>
    </row>
    <row r="5" spans="11:15" ht="12.75">
      <c r="K5" t="s">
        <v>38</v>
      </c>
      <c r="O5" s="3">
        <f>_XLL.SIMULATIONINTERVAL(H29,,E29*1.1)</f>
        <v>0.716</v>
      </c>
    </row>
    <row r="6" spans="2:4" ht="12.75">
      <c r="B6" s="10" t="s">
        <v>29</v>
      </c>
      <c r="C6" s="10"/>
      <c r="D6" s="10" t="s">
        <v>33</v>
      </c>
    </row>
    <row r="7" ht="12.75">
      <c r="K7" t="s">
        <v>45</v>
      </c>
    </row>
    <row r="8" spans="2:13" ht="12.75">
      <c r="B8" t="s">
        <v>23</v>
      </c>
      <c r="D8" s="6" t="s">
        <v>30</v>
      </c>
      <c r="E8" s="6" t="s">
        <v>31</v>
      </c>
      <c r="F8" s="6" t="s">
        <v>32</v>
      </c>
      <c r="G8" s="6"/>
      <c r="H8" s="6" t="s">
        <v>35</v>
      </c>
      <c r="I8" s="6" t="s">
        <v>36</v>
      </c>
      <c r="K8" t="s">
        <v>37</v>
      </c>
      <c r="L8" t="s">
        <v>17</v>
      </c>
      <c r="M8" t="s">
        <v>40</v>
      </c>
    </row>
    <row r="9" spans="3:13" ht="12.75">
      <c r="C9" t="s">
        <v>24</v>
      </c>
      <c r="D9">
        <v>2</v>
      </c>
      <c r="E9">
        <v>6</v>
      </c>
      <c r="F9">
        <v>8</v>
      </c>
      <c r="H9" s="12">
        <f>_XLL.PERTVALUE(D9,E9,F9)</f>
        <v>3.0621842099381857</v>
      </c>
      <c r="K9" s="30">
        <v>15</v>
      </c>
      <c r="L9" s="2">
        <f>_XLL.SIMULATIONINTERVAL($H$29,K8,K9)</f>
        <v>0.005</v>
      </c>
      <c r="M9" s="2">
        <f>_XLL.SIMULATIONINTERVAL($H$29,,K9)</f>
        <v>0.005</v>
      </c>
    </row>
    <row r="10" spans="3:13" ht="12.75">
      <c r="C10" t="s">
        <v>25</v>
      </c>
      <c r="D10">
        <v>4</v>
      </c>
      <c r="E10">
        <v>5</v>
      </c>
      <c r="F10">
        <v>8</v>
      </c>
      <c r="H10" s="12">
        <f>_XLL.PERTVALUE(D10,E10,F10)</f>
        <v>4.446045677470705</v>
      </c>
      <c r="K10" s="30">
        <f aca="true" t="shared" si="0" ref="K10:K27">K9+0.5</f>
        <v>15.5</v>
      </c>
      <c r="L10" s="2">
        <f>_XLL.SIMULATIONINTERVAL($H$29,K9,K10)</f>
        <v>0.005</v>
      </c>
      <c r="M10" s="2">
        <f>_XLL.SIMULATIONINTERVAL($H$29,,K10)</f>
        <v>0.01</v>
      </c>
    </row>
    <row r="11" spans="3:15" ht="12.75">
      <c r="C11" t="s">
        <v>26</v>
      </c>
      <c r="D11">
        <v>4</v>
      </c>
      <c r="E11">
        <v>7</v>
      </c>
      <c r="F11">
        <v>8</v>
      </c>
      <c r="H11" s="12">
        <f>_XLL.PERTVALUE(D11,E11,F11)</f>
        <v>6.694396157640295</v>
      </c>
      <c r="K11" s="30">
        <f t="shared" si="0"/>
        <v>16</v>
      </c>
      <c r="L11" s="2">
        <f>_XLL.SIMULATIONINTERVAL($H$29,K10,K11)</f>
        <v>0.01</v>
      </c>
      <c r="M11" s="2">
        <f>_XLL.SIMULATIONINTERVAL($H$29,,K11)</f>
        <v>0.02</v>
      </c>
      <c r="O11" s="1"/>
    </row>
    <row r="12" spans="4:15" ht="12.75">
      <c r="D12" s="7"/>
      <c r="E12" s="7"/>
      <c r="F12" s="7"/>
      <c r="H12" s="31"/>
      <c r="K12" s="30">
        <f t="shared" si="0"/>
        <v>16.5</v>
      </c>
      <c r="L12" s="2">
        <f>_XLL.SIMULATIONINTERVAL($H$29,K11,K12)</f>
        <v>0.019</v>
      </c>
      <c r="M12" s="2">
        <f>_XLL.SIMULATIONINTERVAL($H$29,,K12)</f>
        <v>0.039</v>
      </c>
      <c r="O12" s="1"/>
    </row>
    <row r="13" spans="3:15" ht="12.75">
      <c r="C13" t="s">
        <v>34</v>
      </c>
      <c r="D13">
        <f>SUM(D9:D11)</f>
        <v>10</v>
      </c>
      <c r="E13">
        <f>SUM(E9:E11)</f>
        <v>18</v>
      </c>
      <c r="F13">
        <f>SUM(F9:F11)</f>
        <v>24</v>
      </c>
      <c r="H13" s="12">
        <f>SUM(H9:H11)</f>
        <v>14.202626045049186</v>
      </c>
      <c r="I13" s="12">
        <f>_XLL.SIMULATIONMEAN(H13)</f>
        <v>17.645005786572213</v>
      </c>
      <c r="K13" s="30">
        <f t="shared" si="0"/>
        <v>17</v>
      </c>
      <c r="L13" s="2">
        <f>_XLL.SIMULATIONINTERVAL($H$29,K12,K13)</f>
        <v>0.031</v>
      </c>
      <c r="M13" s="2">
        <f>_XLL.SIMULATIONINTERVAL($H$29,,K13)</f>
        <v>0.07</v>
      </c>
      <c r="O13" s="1"/>
    </row>
    <row r="14" spans="8:15" ht="12.75">
      <c r="H14" s="12"/>
      <c r="I14" s="12"/>
      <c r="K14" s="30">
        <f t="shared" si="0"/>
        <v>17.5</v>
      </c>
      <c r="L14" s="2">
        <f>_XLL.SIMULATIONINTERVAL($H$29,K13,K14)</f>
        <v>0.064</v>
      </c>
      <c r="M14" s="2">
        <f>_XLL.SIMULATIONINTERVAL($H$29,,K14)</f>
        <v>0.134</v>
      </c>
      <c r="O14" s="1"/>
    </row>
    <row r="15" spans="2:15" ht="12.75">
      <c r="B15" t="s">
        <v>27</v>
      </c>
      <c r="H15" s="12"/>
      <c r="I15" s="12"/>
      <c r="K15" s="30">
        <f t="shared" si="0"/>
        <v>18</v>
      </c>
      <c r="L15" s="2">
        <f>_XLL.SIMULATIONINTERVAL($H$29,K14,K15)</f>
        <v>0.11</v>
      </c>
      <c r="M15" s="2">
        <f>_XLL.SIMULATIONINTERVAL($H$29,,K15)</f>
        <v>0.244</v>
      </c>
      <c r="O15" s="1"/>
    </row>
    <row r="16" spans="3:15" ht="12.75">
      <c r="C16" t="s">
        <v>24</v>
      </c>
      <c r="D16">
        <v>8</v>
      </c>
      <c r="E16">
        <v>12</v>
      </c>
      <c r="F16">
        <v>20</v>
      </c>
      <c r="H16" s="12">
        <f>_XLL.PERTVALUE(D16,E16,F16)</f>
        <v>16.83854997843941</v>
      </c>
      <c r="I16" s="12"/>
      <c r="K16" s="30">
        <f t="shared" si="0"/>
        <v>18.5</v>
      </c>
      <c r="L16" s="2">
        <f>_XLL.SIMULATIONINTERVAL($H$29,K15,K16)</f>
        <v>0.137</v>
      </c>
      <c r="M16" s="2">
        <f>_XLL.SIMULATIONINTERVAL($H$29,,K16)</f>
        <v>0.381</v>
      </c>
      <c r="O16" s="1"/>
    </row>
    <row r="17" spans="3:15" ht="12.75">
      <c r="C17" t="s">
        <v>25</v>
      </c>
      <c r="D17">
        <v>1</v>
      </c>
      <c r="E17">
        <v>2</v>
      </c>
      <c r="F17">
        <v>2</v>
      </c>
      <c r="H17" s="12">
        <f>_XLL.PERTVALUE(D17,E17,F17)</f>
        <v>1.7433231938577523</v>
      </c>
      <c r="I17" s="12"/>
      <c r="K17" s="30">
        <f t="shared" si="0"/>
        <v>19</v>
      </c>
      <c r="L17" s="2">
        <f>_XLL.SIMULATIONINTERVAL($H$29,K16,K17)</f>
        <v>0.143</v>
      </c>
      <c r="M17" s="2">
        <f>_XLL.SIMULATIONINTERVAL($H$29,,K17)</f>
        <v>0.524</v>
      </c>
      <c r="O17" s="1"/>
    </row>
    <row r="18" spans="4:15" ht="12.75">
      <c r="D18" s="7"/>
      <c r="E18" s="7"/>
      <c r="F18" s="7"/>
      <c r="H18" s="31"/>
      <c r="I18" s="12"/>
      <c r="K18" s="30">
        <f t="shared" si="0"/>
        <v>19.5</v>
      </c>
      <c r="L18" s="2">
        <f>_XLL.SIMULATIONINTERVAL($H$29,K17,K18)</f>
        <v>0.124</v>
      </c>
      <c r="M18" s="2">
        <f>_XLL.SIMULATIONINTERVAL($H$29,,K18)</f>
        <v>0.648</v>
      </c>
      <c r="O18" s="1"/>
    </row>
    <row r="19" spans="3:15" ht="12.75">
      <c r="C19" t="s">
        <v>34</v>
      </c>
      <c r="D19">
        <f>SUM(D15:D17)</f>
        <v>9</v>
      </c>
      <c r="E19">
        <f>SUM(E15:E17)</f>
        <v>14</v>
      </c>
      <c r="F19">
        <f>SUM(F15:F17)</f>
        <v>22</v>
      </c>
      <c r="H19" s="12">
        <f>SUM(H15:H17)</f>
        <v>18.58187317229716</v>
      </c>
      <c r="I19" s="12">
        <f>_XLL.SIMULATIONMEAN(H19)</f>
        <v>14.395603073085617</v>
      </c>
      <c r="K19" s="30">
        <f t="shared" si="0"/>
        <v>20</v>
      </c>
      <c r="L19" s="2">
        <f>_XLL.SIMULATIONINTERVAL($H$29,K18,K19)</f>
        <v>0.102</v>
      </c>
      <c r="M19" s="2">
        <f>_XLL.SIMULATIONINTERVAL($H$29,,K19)</f>
        <v>0.75</v>
      </c>
      <c r="O19" s="1"/>
    </row>
    <row r="20" spans="8:15" ht="12.75">
      <c r="H20" s="12"/>
      <c r="I20" s="12"/>
      <c r="K20" s="30">
        <f t="shared" si="0"/>
        <v>20.5</v>
      </c>
      <c r="L20" s="2">
        <f>_XLL.SIMULATIONINTERVAL($H$29,K19,K20)</f>
        <v>0.076</v>
      </c>
      <c r="M20" s="2">
        <f>_XLL.SIMULATIONINTERVAL($H$29,,K20)</f>
        <v>0.826</v>
      </c>
      <c r="O20" s="1"/>
    </row>
    <row r="21" spans="2:15" ht="12.75">
      <c r="B21" t="s">
        <v>28</v>
      </c>
      <c r="H21" s="12"/>
      <c r="I21" s="12"/>
      <c r="K21" s="30">
        <f t="shared" si="0"/>
        <v>21</v>
      </c>
      <c r="L21" s="2">
        <f>_XLL.SIMULATIONINTERVAL($H$29,K20,K21)</f>
        <v>0.065</v>
      </c>
      <c r="M21" s="2">
        <f>_XLL.SIMULATIONINTERVAL($H$29,,K21)</f>
        <v>0.891</v>
      </c>
      <c r="O21" s="1"/>
    </row>
    <row r="22" spans="3:15" ht="12.75">
      <c r="C22" t="s">
        <v>24</v>
      </c>
      <c r="D22">
        <v>3</v>
      </c>
      <c r="E22">
        <v>5</v>
      </c>
      <c r="F22">
        <v>10</v>
      </c>
      <c r="H22" s="12">
        <f>_XLL.PERTVALUE(D22,E22,F22)</f>
        <v>6.237618119142013</v>
      </c>
      <c r="I22" s="12"/>
      <c r="K22" s="30">
        <f t="shared" si="0"/>
        <v>21.5</v>
      </c>
      <c r="L22" s="2">
        <f>_XLL.SIMULATIONINTERVAL($H$29,K21,K22)</f>
        <v>0.04</v>
      </c>
      <c r="M22" s="2">
        <f>_XLL.SIMULATIONINTERVAL($H$29,,K22)</f>
        <v>0.931</v>
      </c>
      <c r="O22" s="1"/>
    </row>
    <row r="23" spans="3:15" ht="12.75">
      <c r="C23" t="s">
        <v>25</v>
      </c>
      <c r="D23">
        <v>2</v>
      </c>
      <c r="E23">
        <v>7</v>
      </c>
      <c r="F23">
        <v>9</v>
      </c>
      <c r="H23" s="12">
        <f>_XLL.PERTVALUE(D23,E23,F23)</f>
        <v>7.0362122621670755</v>
      </c>
      <c r="I23" s="12"/>
      <c r="K23" s="30">
        <f t="shared" si="0"/>
        <v>22</v>
      </c>
      <c r="L23" s="2">
        <f>_XLL.SIMULATIONINTERVAL($H$29,K22,K23)</f>
        <v>0.027</v>
      </c>
      <c r="M23" s="2">
        <f>_XLL.SIMULATIONINTERVAL($H$29,,K23)</f>
        <v>0.958</v>
      </c>
      <c r="O23" s="1"/>
    </row>
    <row r="24" spans="3:15" ht="12.75">
      <c r="C24" t="s">
        <v>26</v>
      </c>
      <c r="D24">
        <v>4</v>
      </c>
      <c r="E24">
        <v>6</v>
      </c>
      <c r="F24">
        <v>9</v>
      </c>
      <c r="H24" s="12">
        <f>_XLL.PERTVALUE(D24,E24,F24)</f>
        <v>5.554942859259038</v>
      </c>
      <c r="I24" s="12"/>
      <c r="K24" s="30">
        <f t="shared" si="0"/>
        <v>22.5</v>
      </c>
      <c r="L24" s="2">
        <f>_XLL.SIMULATIONINTERVAL($H$29,K23,K24)</f>
        <v>0.024</v>
      </c>
      <c r="M24" s="2">
        <f>_XLL.SIMULATIONINTERVAL($H$29,,K24)</f>
        <v>0.982</v>
      </c>
      <c r="O24" s="1"/>
    </row>
    <row r="25" spans="4:15" ht="12.75">
      <c r="D25" s="7"/>
      <c r="E25" s="7"/>
      <c r="F25" s="7"/>
      <c r="H25" s="31"/>
      <c r="I25" s="12"/>
      <c r="K25" s="30">
        <f t="shared" si="0"/>
        <v>23</v>
      </c>
      <c r="L25" s="2">
        <f>_XLL.SIMULATIONINTERVAL($H$29,K24,K25)</f>
        <v>0.006</v>
      </c>
      <c r="M25" s="2">
        <f>_XLL.SIMULATIONINTERVAL($H$29,,K25)</f>
        <v>0.988</v>
      </c>
      <c r="O25" s="1"/>
    </row>
    <row r="26" spans="3:15" ht="12.75">
      <c r="C26" t="s">
        <v>34</v>
      </c>
      <c r="D26">
        <f>SUM(D22:D24)</f>
        <v>9</v>
      </c>
      <c r="E26">
        <f>SUM(E22:E24)</f>
        <v>18</v>
      </c>
      <c r="F26">
        <f>SUM(F22:F24)</f>
        <v>28</v>
      </c>
      <c r="H26" s="12">
        <f>SUM(H22:H24)</f>
        <v>18.828773240568125</v>
      </c>
      <c r="I26" s="12">
        <f>_XLL.SIMULATIONMEAN(H26)</f>
        <v>18.280757511089057</v>
      </c>
      <c r="K26" s="30">
        <f t="shared" si="0"/>
        <v>23.5</v>
      </c>
      <c r="L26" s="2">
        <f>_XLL.SIMULATIONINTERVAL($H$29,K25,K26)</f>
        <v>0.007</v>
      </c>
      <c r="M26" s="2">
        <f>_XLL.SIMULATIONINTERVAL($H$29,,K26)</f>
        <v>0.995</v>
      </c>
      <c r="O26" s="1"/>
    </row>
    <row r="27" spans="9:15" ht="12.75">
      <c r="I27" s="12"/>
      <c r="K27" s="30">
        <f t="shared" si="0"/>
        <v>24</v>
      </c>
      <c r="L27" s="2">
        <f>_XLL.SIMULATIONINTERVAL($H$29,K26,K27)</f>
        <v>0.004</v>
      </c>
      <c r="M27" s="2">
        <f>_XLL.SIMULATIONINTERVAL($H$29,,K27)</f>
        <v>0.999</v>
      </c>
      <c r="O27" s="1"/>
    </row>
    <row r="28" spans="9:15" ht="12.75">
      <c r="I28" s="12"/>
      <c r="O28" s="1"/>
    </row>
    <row r="29" spans="2:15" ht="12.75">
      <c r="B29" s="10" t="s">
        <v>32</v>
      </c>
      <c r="C29" s="10"/>
      <c r="D29" s="32">
        <f>MAX(D13,D19,D26)</f>
        <v>10</v>
      </c>
      <c r="E29" s="32">
        <f>MAX(E13,E19,E26)</f>
        <v>18</v>
      </c>
      <c r="F29" s="32">
        <f>MAX(F13,F19,F26)</f>
        <v>28</v>
      </c>
      <c r="G29" s="10"/>
      <c r="H29" s="33">
        <f>MAX(H13,H19,H26)</f>
        <v>18.828773240568125</v>
      </c>
      <c r="I29" s="33">
        <f>MAX(I13,I19,I26)</f>
        <v>18.280757511089057</v>
      </c>
      <c r="O29" s="1"/>
    </row>
    <row r="30" spans="14:15" ht="12.75">
      <c r="N30" s="12"/>
      <c r="O30" s="1"/>
    </row>
    <row r="31" spans="14:15" ht="12.75">
      <c r="N31" s="12"/>
      <c r="O31" s="1"/>
    </row>
    <row r="32" spans="14:15" ht="12.75">
      <c r="N32" s="12"/>
      <c r="O32" s="1"/>
    </row>
  </sheetData>
  <printOptions/>
  <pageMargins left="0.75" right="0.75" top="1" bottom="1" header="0.5" footer="0.5"/>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RiskAMP</dc:creator>
  <cp:keywords/>
  <dc:description/>
  <cp:lastModifiedBy>RiskAMP</cp:lastModifiedBy>
  <dcterms:created xsi:type="dcterms:W3CDTF">2005-10-16T15:17:08Z</dcterms:created>
  <dcterms:modified xsi:type="dcterms:W3CDTF">2005-10-26T14:17:43Z</dcterms:modified>
  <cp:category/>
  <cp:version/>
  <cp:contentType/>
  <cp:contentStatus/>
</cp:coreProperties>
</file>